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4100" windowHeight="8160"/>
  </bookViews>
  <sheets>
    <sheet name="Sheet1" sheetId="1" r:id="rId1"/>
    <sheet name="Sheet2" sheetId="2" state="hidden" r:id="rId2"/>
  </sheets>
  <definedNames>
    <definedName name="_xlnm.Print_Area" localSheetId="0">Sheet1!$A$1:$N$78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1" i="1" l="1"/>
  <c r="G61" i="1" s="1"/>
  <c r="L20" i="1"/>
  <c r="M20" i="1"/>
  <c r="N20" i="1" s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N27" i="1" s="1"/>
  <c r="L28" i="1"/>
  <c r="M28" i="1"/>
  <c r="N28" i="1"/>
  <c r="L29" i="1"/>
  <c r="M29" i="1"/>
  <c r="N29" i="1" s="1"/>
  <c r="L30" i="1"/>
  <c r="M30" i="1"/>
  <c r="N30" i="1"/>
  <c r="L31" i="1"/>
  <c r="M31" i="1"/>
  <c r="N31" i="1" s="1"/>
  <c r="L32" i="1"/>
  <c r="M32" i="1"/>
  <c r="N32" i="1"/>
  <c r="L33" i="1"/>
  <c r="M33" i="1"/>
  <c r="N33" i="1" s="1"/>
  <c r="L34" i="1"/>
  <c r="M34" i="1"/>
  <c r="N34" i="1"/>
  <c r="L35" i="1"/>
  <c r="M35" i="1"/>
  <c r="N35" i="1" s="1"/>
  <c r="L36" i="1"/>
  <c r="M36" i="1"/>
  <c r="N36" i="1"/>
  <c r="L37" i="1"/>
  <c r="M37" i="1"/>
  <c r="N37" i="1" s="1"/>
  <c r="L38" i="1"/>
  <c r="M38" i="1"/>
  <c r="N38" i="1"/>
  <c r="L39" i="1"/>
  <c r="M39" i="1"/>
  <c r="N39" i="1" s="1"/>
  <c r="L40" i="1"/>
  <c r="M40" i="1"/>
  <c r="N40" i="1"/>
  <c r="L41" i="1"/>
  <c r="M41" i="1"/>
  <c r="N41" i="1" s="1"/>
  <c r="L42" i="1"/>
  <c r="M42" i="1"/>
  <c r="N42" i="1"/>
  <c r="L43" i="1"/>
  <c r="M43" i="1"/>
  <c r="N43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48" i="1"/>
  <c r="M19" i="1"/>
  <c r="L19" i="1"/>
  <c r="N19" i="1" l="1"/>
  <c r="N26" i="1"/>
  <c r="N25" i="1"/>
  <c r="N24" i="1"/>
  <c r="N23" i="1"/>
  <c r="N22" i="1"/>
  <c r="N21" i="1"/>
  <c r="M10" i="1" l="1"/>
  <c r="C64" i="1" l="1"/>
  <c r="L53" i="1" l="1"/>
  <c r="L44" i="1" l="1"/>
  <c r="K63" i="1"/>
  <c r="N44" i="1" l="1"/>
  <c r="F63" i="1" s="1"/>
  <c r="M48" i="1"/>
  <c r="N48" i="1" s="1"/>
  <c r="N53" i="1" l="1"/>
  <c r="I63" i="1" s="1"/>
  <c r="M53" i="1"/>
  <c r="H64" i="1"/>
  <c r="K44" i="1"/>
  <c r="J44" i="1"/>
  <c r="M44" i="1" l="1"/>
  <c r="F64" i="1" s="1"/>
  <c r="K64" i="1" s="1"/>
  <c r="M63" i="1" l="1"/>
</calcChain>
</file>

<file path=xl/comments1.xml><?xml version="1.0" encoding="utf-8"?>
<comments xmlns="http://schemas.openxmlformats.org/spreadsheetml/2006/main">
  <authors>
    <author>Home</author>
  </authors>
  <commentList>
    <comment ref="I10" author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در خانه اول موظفی  نیمسال اول و در خانه دوم موظفی نیمسال دوم ثبت گردد </t>
        </r>
      </text>
    </comment>
  </commentList>
</comments>
</file>

<file path=xl/sharedStrings.xml><?xml version="1.0" encoding="utf-8"?>
<sst xmlns="http://schemas.openxmlformats.org/spreadsheetml/2006/main" count="135" uniqueCount="119">
  <si>
    <t>نام و نام خانوادگی</t>
  </si>
  <si>
    <t>آدرس</t>
  </si>
  <si>
    <t>مدرک تحصیلی</t>
  </si>
  <si>
    <t>مرتبه علمی</t>
  </si>
  <si>
    <t>نوع همکاری</t>
  </si>
  <si>
    <t>شماره شبا</t>
  </si>
  <si>
    <t>نام بانک</t>
  </si>
  <si>
    <t>شعبه</t>
  </si>
  <si>
    <t>وضعیت استخدامی</t>
  </si>
  <si>
    <t>نوع استخدام</t>
  </si>
  <si>
    <t>تمام وقت جغرافیایی</t>
  </si>
  <si>
    <t>کد درس</t>
  </si>
  <si>
    <t>نام درس</t>
  </si>
  <si>
    <t>مقطع</t>
  </si>
  <si>
    <t>محل ارائه</t>
  </si>
  <si>
    <t>تعداد دانشجو</t>
  </si>
  <si>
    <t>تعداد جلسات</t>
  </si>
  <si>
    <t>محل برگزاری</t>
  </si>
  <si>
    <t>تاریخ شروع</t>
  </si>
  <si>
    <t>تاریخ پایان</t>
  </si>
  <si>
    <t>تعداد شیفت</t>
  </si>
  <si>
    <t>نظری</t>
  </si>
  <si>
    <t>عملی</t>
  </si>
  <si>
    <t>ردیف</t>
  </si>
  <si>
    <t>نیمسال</t>
  </si>
  <si>
    <t>روزانه</t>
  </si>
  <si>
    <t>پردیس</t>
  </si>
  <si>
    <t>کاردانی</t>
  </si>
  <si>
    <t>کارشناسی</t>
  </si>
  <si>
    <t>کارشناسی ارشد</t>
  </si>
  <si>
    <t>دکتری عمومی</t>
  </si>
  <si>
    <t>دکتری تخصصی</t>
  </si>
  <si>
    <t>مراکز تحقیقاتی</t>
  </si>
  <si>
    <t>EDC</t>
  </si>
  <si>
    <t>مشخصات دروس تدریس شده توسط مدرس</t>
  </si>
  <si>
    <t>شماره حساب</t>
  </si>
  <si>
    <t>پست اجرایی</t>
  </si>
  <si>
    <t>تعداد واحد موظفی</t>
  </si>
  <si>
    <t>استاد آموزشی</t>
  </si>
  <si>
    <t>استاد پژوهشی</t>
  </si>
  <si>
    <t>دانشیار آموزشی</t>
  </si>
  <si>
    <t>دانشیار پژوهشی</t>
  </si>
  <si>
    <t>استادیار آموزشی</t>
  </si>
  <si>
    <t>استادیار پژوهشی</t>
  </si>
  <si>
    <t>مربی</t>
  </si>
  <si>
    <t>مربی آموزشیار</t>
  </si>
  <si>
    <t>غیر هیئت علمی</t>
  </si>
  <si>
    <t>پیمانی</t>
  </si>
  <si>
    <t>آزمایشی</t>
  </si>
  <si>
    <t>رسمی</t>
  </si>
  <si>
    <t>تعهد خدمت/قراردادی</t>
  </si>
  <si>
    <t>شاغل</t>
  </si>
  <si>
    <t>بازنشسته</t>
  </si>
  <si>
    <t>موردی ندارد</t>
  </si>
  <si>
    <t>متخصص</t>
  </si>
  <si>
    <t>فوق تخصص</t>
  </si>
  <si>
    <t>فلوشیپ</t>
  </si>
  <si>
    <t>هیئت علمی شاغل</t>
  </si>
  <si>
    <t>هیئت علمی بازنشسته</t>
  </si>
  <si>
    <t>هیئت علمی مدعو</t>
  </si>
  <si>
    <t>بلی</t>
  </si>
  <si>
    <t>خیر</t>
  </si>
  <si>
    <t>تعداد واحد نظری /عملی</t>
  </si>
  <si>
    <t>تعداد واحد کارآموزی</t>
  </si>
  <si>
    <t>مجموع موارد فوق</t>
  </si>
  <si>
    <t>موظفی</t>
  </si>
  <si>
    <t>تعداد واحد حق التدریس</t>
  </si>
  <si>
    <t>امضا مدیر گروه</t>
  </si>
  <si>
    <t>ساعت هر شیفت</t>
  </si>
  <si>
    <t>ساعت معادل نظری</t>
  </si>
  <si>
    <t>واحد معادل نظری</t>
  </si>
  <si>
    <t>کارآموزی  در عرصه</t>
  </si>
  <si>
    <t>نظام استاد راهنما</t>
  </si>
  <si>
    <t>بسمه تعالی</t>
  </si>
  <si>
    <t>دانشگاه علوم پزشکی تبریز</t>
  </si>
  <si>
    <t>کد ملی</t>
  </si>
  <si>
    <t>تلفن همراه</t>
  </si>
  <si>
    <t>امضا مسئول اساتید راهنما</t>
  </si>
  <si>
    <t>امضا معاون آموزشی دانشکده</t>
  </si>
  <si>
    <t>مجتمع سلامت</t>
  </si>
  <si>
    <t>تعدادواحد مورد محاسبه</t>
  </si>
  <si>
    <t>واحد معادل نظری مورد محاسبه</t>
  </si>
  <si>
    <t>تعداد واحد کل مورد محاسبه</t>
  </si>
  <si>
    <t>تعداد واحد مورد تایید حوزه معاونت آموزشی دانشگاه برای پرداخت حق التدریس( بر حسب واحد معادل نظری)</t>
  </si>
  <si>
    <t>معادل ساعت نظری</t>
  </si>
  <si>
    <t>مدعو</t>
  </si>
  <si>
    <t>اخذ مجوز بیش از 8 واحد</t>
  </si>
  <si>
    <t xml:space="preserve">معاونت آموزشی </t>
  </si>
  <si>
    <t>پزشکی</t>
  </si>
  <si>
    <t>دندانپزشکی</t>
  </si>
  <si>
    <t>داروسازی</t>
  </si>
  <si>
    <t>پرستاری و مامایی</t>
  </si>
  <si>
    <t>پیراپزشکی</t>
  </si>
  <si>
    <t>تغذیه و علوم غذایی</t>
  </si>
  <si>
    <t>توانبخشی</t>
  </si>
  <si>
    <t>بهداشت</t>
  </si>
  <si>
    <t>مدیریت و اطلاع رسانی</t>
  </si>
  <si>
    <t>علوم نوین</t>
  </si>
  <si>
    <t>طب سنتی</t>
  </si>
  <si>
    <t>مربی کارآموزی</t>
  </si>
  <si>
    <t>جمع کل</t>
  </si>
  <si>
    <t xml:space="preserve">مهر و امضا معاونت آموزشی دانشگاه </t>
  </si>
  <si>
    <t xml:space="preserve">مجموع واحد واگذار شده </t>
  </si>
  <si>
    <t>واحد مورد محاسبه</t>
  </si>
  <si>
    <t>متوسط تعداد واحد واگذار شده به ازای هر دانشجو</t>
  </si>
  <si>
    <t>واحد واگذار شده به PhD</t>
  </si>
  <si>
    <t>تعداد واحد تدریسی(سهم مدرس)</t>
  </si>
  <si>
    <t>استاد راهنما</t>
  </si>
  <si>
    <t xml:space="preserve">       امضا مدرس</t>
  </si>
  <si>
    <t xml:space="preserve">تعداد دانشجوی PhD عضوهیات علمی </t>
  </si>
  <si>
    <t>کد سما</t>
  </si>
  <si>
    <t>طبق آئین نامه جدید فقط برای دروسی که برای اولین بار تدریس می شوند ضریب 1.5 در نظر گرفته و در تعداد واحد سهم مدرس قید گردد.</t>
  </si>
  <si>
    <t xml:space="preserve">نیمسال ........../......... </t>
  </si>
  <si>
    <t xml:space="preserve"> سالتحصیلی ........</t>
  </si>
  <si>
    <t xml:space="preserve">مهر و امضا رئیس دانشکده </t>
  </si>
  <si>
    <t>.</t>
  </si>
  <si>
    <t>نیمسال اول</t>
  </si>
  <si>
    <t>نیمسال دوم</t>
  </si>
  <si>
    <t xml:space="preserve">        این قرارداد فی مابین مدرس با مشخصات ذیل و معاونت آموزشی دانشگاه علوم پزشکی تبریز و با در نظر گرفتن تمام قوانین و مقررات مربوطه منعقد می گردد تا بعد از بررسی در آموزش دانشکده و کارشناس معاونت آموزشی  دانشگاه از نظر مطابقت با قوانین حق التدریس متعلقه پرداخت  می گردد.      ( موارد رنگی انتخابی می باشند و نیازی به تایپ ندارند)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</si>
</sst>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21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Arial"/>
      <family val="2"/>
      <charset val="178"/>
      <scheme val="minor"/>
    </font>
    <font>
      <b/>
      <sz val="10"/>
      <color theme="1"/>
      <name val="B Titr"/>
      <charset val="178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b/>
      <sz val="11"/>
      <color theme="1"/>
      <name val="B Titr"/>
      <charset val="178"/>
    </font>
    <font>
      <b/>
      <sz val="12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b/>
      <sz val="10"/>
      <color rgb="FFFF0000"/>
      <name val="B Nazanin"/>
      <charset val="178"/>
    </font>
    <font>
      <b/>
      <sz val="10"/>
      <color theme="1"/>
      <name val="Arial"/>
      <family val="2"/>
      <charset val="178"/>
      <scheme val="minor"/>
    </font>
    <font>
      <b/>
      <sz val="9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183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2" fontId="0" fillId="0" borderId="0" xfId="0" applyNumberFormat="1" applyBorder="1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textRotation="90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2" fontId="2" fillId="0" borderId="27" xfId="0" applyNumberFormat="1" applyFont="1" applyBorder="1" applyAlignment="1" applyProtection="1">
      <alignment vertical="center"/>
      <protection locked="0"/>
    </xf>
    <xf numFmtId="2" fontId="2" fillId="0" borderId="28" xfId="0" applyNumberFormat="1" applyFont="1" applyBorder="1" applyAlignment="1" applyProtection="1">
      <alignment vertical="center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2" fontId="0" fillId="5" borderId="9" xfId="0" applyNumberFormat="1" applyFill="1" applyBorder="1" applyAlignment="1" applyProtection="1">
      <alignment horizontal="center" vertical="center"/>
    </xf>
    <xf numFmtId="2" fontId="0" fillId="5" borderId="1" xfId="0" applyNumberForma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2" fontId="0" fillId="5" borderId="15" xfId="0" applyNumberForma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</xf>
    <xf numFmtId="2" fontId="14" fillId="0" borderId="1" xfId="0" applyNumberFormat="1" applyFont="1" applyBorder="1" applyAlignment="1" applyProtection="1">
      <alignment horizontal="center" vertical="center"/>
    </xf>
    <xf numFmtId="2" fontId="14" fillId="0" borderId="13" xfId="0" applyNumberFormat="1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</xf>
    <xf numFmtId="0" fontId="14" fillId="0" borderId="18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/>
    <xf numFmtId="0" fontId="13" fillId="0" borderId="1" xfId="0" applyFont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164" fontId="16" fillId="7" borderId="9" xfId="0" applyNumberFormat="1" applyFont="1" applyFill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2" fontId="16" fillId="0" borderId="4" xfId="0" applyNumberFormat="1" applyFont="1" applyBorder="1" applyAlignment="1" applyProtection="1">
      <alignment horizontal="center" vertical="center"/>
    </xf>
    <xf numFmtId="0" fontId="17" fillId="0" borderId="0" xfId="0" applyFont="1"/>
    <xf numFmtId="0" fontId="19" fillId="0" borderId="1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2" fontId="0" fillId="0" borderId="0" xfId="0" applyNumberForma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/>
    </xf>
    <xf numFmtId="0" fontId="9" fillId="8" borderId="0" xfId="0" applyFont="1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2" fontId="14" fillId="0" borderId="3" xfId="0" applyNumberFormat="1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32" xfId="0" applyNumberForma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9" fillId="6" borderId="12" xfId="0" applyFont="1" applyFill="1" applyBorder="1" applyAlignment="1" applyProtection="1">
      <alignment horizontal="center" vertical="center"/>
    </xf>
    <xf numFmtId="0" fontId="9" fillId="6" borderId="21" xfId="0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9" fillId="6" borderId="14" xfId="0" applyFont="1" applyFill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center" vertical="center"/>
    </xf>
    <xf numFmtId="164" fontId="0" fillId="6" borderId="14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14" fillId="3" borderId="26" xfId="0" applyFont="1" applyFill="1" applyBorder="1" applyAlignment="1" applyProtection="1">
      <alignment horizontal="center" vertical="center"/>
    </xf>
    <xf numFmtId="0" fontId="14" fillId="3" borderId="28" xfId="0" applyFont="1" applyFill="1" applyBorder="1" applyAlignment="1" applyProtection="1">
      <alignment horizontal="center" vertical="center"/>
    </xf>
    <xf numFmtId="0" fontId="18" fillId="7" borderId="14" xfId="1" applyFont="1" applyFill="1" applyBorder="1" applyAlignment="1" applyProtection="1">
      <alignment horizontal="center" vertical="center"/>
    </xf>
    <xf numFmtId="0" fontId="18" fillId="7" borderId="15" xfId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/>
    </xf>
    <xf numFmtId="0" fontId="16" fillId="0" borderId="15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35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14" fillId="0" borderId="3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49" fontId="11" fillId="0" borderId="27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15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 textRotation="90"/>
    </xf>
    <xf numFmtId="0" fontId="2" fillId="0" borderId="38" xfId="0" applyFont="1" applyBorder="1" applyAlignment="1" applyProtection="1">
      <alignment horizontal="center" vertical="center" textRotation="90"/>
    </xf>
  </cellXfs>
  <cellStyles count="2">
    <cellStyle name="Good" xfId="1" builtinId="26"/>
    <cellStyle name="Normal" xfId="0" builtinId="0"/>
  </cellStyles>
  <dxfs count="9">
    <dxf>
      <font>
        <b/>
        <i val="0"/>
        <color rgb="FFFF0000"/>
      </font>
      <fill>
        <patternFill>
          <bgColor rgb="FFF7AB9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7AB93"/>
      <color rgb="FFF2E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38100</xdr:rowOff>
    </xdr:from>
    <xdr:to>
      <xdr:col>3</xdr:col>
      <xdr:colOff>1140907</xdr:colOff>
      <xdr:row>2</xdr:row>
      <xdr:rowOff>293077</xdr:rowOff>
    </xdr:to>
    <xdr:pic>
      <xdr:nvPicPr>
        <xdr:cNvPr id="3" name="Picture 5">
          <a:extLst>
            <a:ext uri="{FF2B5EF4-FFF2-40B4-BE49-F238E27FC236}">
              <a16:creationId xmlns="" xmlns:a16="http://schemas.microsoft.com/office/drawing/2014/main" id="{D4F033B6-0FAD-4BCB-989B-EA88A1DF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092115" y="38100"/>
          <a:ext cx="1485167" cy="663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Z78"/>
  <sheetViews>
    <sheetView rightToLeft="1" tabSelected="1" zoomScale="91" zoomScaleNormal="91" workbookViewId="0">
      <selection activeCell="E11" sqref="E11:F11"/>
    </sheetView>
  </sheetViews>
  <sheetFormatPr defaultRowHeight="14.25" x14ac:dyDescent="0.2"/>
  <cols>
    <col min="1" max="1" width="2.5" customWidth="1"/>
    <col min="2" max="2" width="4.625" customWidth="1"/>
    <col min="3" max="3" width="7.125" customWidth="1"/>
    <col min="4" max="4" width="15.875" customWidth="1"/>
    <col min="5" max="5" width="21" customWidth="1"/>
    <col min="6" max="6" width="13" customWidth="1"/>
    <col min="7" max="7" width="17" customWidth="1"/>
    <col min="8" max="8" width="11.125" customWidth="1"/>
    <col min="9" max="9" width="8.875" customWidth="1"/>
    <col min="10" max="10" width="7.25" customWidth="1"/>
    <col min="11" max="11" width="8.625" customWidth="1"/>
    <col min="12" max="12" width="7.75" customWidth="1"/>
    <col min="13" max="13" width="6.125" customWidth="1"/>
    <col min="14" max="14" width="8.5" customWidth="1"/>
    <col min="15" max="15" width="7.5" customWidth="1"/>
    <col min="18" max="18" width="9" customWidth="1"/>
  </cols>
  <sheetData>
    <row r="1" spans="2:23" ht="15.75" customHeight="1" x14ac:dyDescent="0.55000000000000004">
      <c r="B1" s="7"/>
      <c r="C1" s="144"/>
      <c r="D1" s="144"/>
      <c r="E1" s="7"/>
      <c r="F1" s="7"/>
      <c r="G1" s="138" t="s">
        <v>73</v>
      </c>
      <c r="H1" s="138"/>
      <c r="I1" s="138"/>
      <c r="J1" s="7"/>
      <c r="K1" s="7"/>
      <c r="L1" s="7"/>
      <c r="M1" s="7"/>
      <c r="N1" s="7"/>
    </row>
    <row r="2" spans="2:23" ht="16.5" customHeight="1" x14ac:dyDescent="0.55000000000000004">
      <c r="B2" s="7"/>
      <c r="C2" s="144"/>
      <c r="D2" s="144"/>
      <c r="E2" s="7"/>
      <c r="F2" s="7"/>
      <c r="G2" s="138" t="s">
        <v>74</v>
      </c>
      <c r="H2" s="138"/>
      <c r="I2" s="138"/>
      <c r="J2" s="7"/>
      <c r="K2" s="7"/>
      <c r="L2" s="7"/>
      <c r="M2" s="7"/>
      <c r="N2" s="7"/>
    </row>
    <row r="3" spans="2:23" ht="21" customHeight="1" x14ac:dyDescent="0.55000000000000004">
      <c r="B3" s="7"/>
      <c r="C3" s="144"/>
      <c r="D3" s="144"/>
      <c r="E3" s="7"/>
      <c r="F3" s="7"/>
      <c r="G3" s="138" t="s">
        <v>87</v>
      </c>
      <c r="H3" s="138"/>
      <c r="I3" s="138"/>
      <c r="J3" s="7"/>
      <c r="K3" s="7"/>
      <c r="L3" s="7"/>
      <c r="M3" s="7"/>
      <c r="N3" s="7"/>
    </row>
    <row r="4" spans="2:23" ht="16.5" customHeight="1" x14ac:dyDescent="0.2">
      <c r="B4" s="105" t="s">
        <v>118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3" t="s">
        <v>112</v>
      </c>
      <c r="N4" s="103"/>
    </row>
    <row r="5" spans="2:23" ht="17.25" customHeight="1" x14ac:dyDescent="0.5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4" t="s">
        <v>113</v>
      </c>
      <c r="N5" s="104"/>
    </row>
    <row r="6" spans="2:23" ht="11.25" customHeight="1" thickBot="1" x14ac:dyDescent="0.25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33"/>
      <c r="N6" s="33"/>
    </row>
    <row r="7" spans="2:23" ht="15.75" thickBot="1" x14ac:dyDescent="0.25">
      <c r="B7" s="7"/>
      <c r="C7" s="140" t="s">
        <v>75</v>
      </c>
      <c r="D7" s="141"/>
      <c r="E7" s="142"/>
      <c r="F7" s="142"/>
      <c r="G7" s="40" t="s">
        <v>110</v>
      </c>
      <c r="H7" s="145"/>
      <c r="I7" s="145"/>
      <c r="J7" s="98"/>
      <c r="K7" s="99"/>
      <c r="L7" s="99"/>
      <c r="M7" s="100"/>
      <c r="N7" s="19"/>
    </row>
    <row r="8" spans="2:23" ht="15.75" thickBot="1" x14ac:dyDescent="0.25">
      <c r="B8" s="7"/>
      <c r="C8" s="117" t="s">
        <v>0</v>
      </c>
      <c r="D8" s="118"/>
      <c r="E8" s="139"/>
      <c r="F8" s="139"/>
      <c r="G8" s="118" t="s">
        <v>2</v>
      </c>
      <c r="H8" s="118"/>
      <c r="I8" s="143"/>
      <c r="J8" s="143"/>
      <c r="K8" s="60" t="s">
        <v>4</v>
      </c>
      <c r="L8" s="143"/>
      <c r="M8" s="174"/>
      <c r="N8" s="19"/>
    </row>
    <row r="9" spans="2:23" ht="15.75" thickBot="1" x14ac:dyDescent="0.25">
      <c r="B9" s="7"/>
      <c r="C9" s="117" t="s">
        <v>8</v>
      </c>
      <c r="D9" s="118"/>
      <c r="E9" s="143"/>
      <c r="F9" s="143"/>
      <c r="G9" s="118" t="s">
        <v>9</v>
      </c>
      <c r="H9" s="118"/>
      <c r="I9" s="143"/>
      <c r="J9" s="143"/>
      <c r="K9" s="60" t="s">
        <v>3</v>
      </c>
      <c r="L9" s="143"/>
      <c r="M9" s="174"/>
      <c r="N9" s="19"/>
    </row>
    <row r="10" spans="2:23" ht="15.75" thickBot="1" x14ac:dyDescent="0.25">
      <c r="B10" s="7"/>
      <c r="C10" s="117" t="s">
        <v>36</v>
      </c>
      <c r="D10" s="118"/>
      <c r="E10" s="139"/>
      <c r="F10" s="139"/>
      <c r="G10" s="139"/>
      <c r="H10" s="139"/>
      <c r="I10" s="118" t="s">
        <v>37</v>
      </c>
      <c r="J10" s="118"/>
      <c r="K10" s="37"/>
      <c r="L10" s="37"/>
      <c r="M10" s="38">
        <f>SUM(K10:L10)</f>
        <v>0</v>
      </c>
      <c r="N10" s="19"/>
    </row>
    <row r="11" spans="2:23" ht="15.75" thickBot="1" x14ac:dyDescent="0.25">
      <c r="B11" s="7"/>
      <c r="C11" s="117" t="s">
        <v>35</v>
      </c>
      <c r="D11" s="118"/>
      <c r="E11" s="119"/>
      <c r="F11" s="119"/>
      <c r="G11" s="60" t="s">
        <v>5</v>
      </c>
      <c r="H11" s="119"/>
      <c r="I11" s="119"/>
      <c r="J11" s="119"/>
      <c r="K11" s="119"/>
      <c r="L11" s="119"/>
      <c r="M11" s="120"/>
      <c r="N11" s="19"/>
      <c r="Q11" s="163"/>
      <c r="R11" s="163"/>
      <c r="S11" s="163"/>
      <c r="T11" s="163"/>
      <c r="U11" s="2"/>
      <c r="V11" s="2"/>
      <c r="W11" s="2"/>
    </row>
    <row r="12" spans="2:23" ht="15.75" thickBot="1" x14ac:dyDescent="0.25">
      <c r="B12" s="7"/>
      <c r="C12" s="117" t="s">
        <v>6</v>
      </c>
      <c r="D12" s="118"/>
      <c r="E12" s="139"/>
      <c r="F12" s="139"/>
      <c r="G12" s="60" t="s">
        <v>7</v>
      </c>
      <c r="H12" s="164"/>
      <c r="I12" s="165"/>
      <c r="J12" s="165"/>
      <c r="K12" s="165"/>
      <c r="L12" s="165"/>
      <c r="M12" s="166"/>
      <c r="N12" s="19"/>
      <c r="Q12" s="163"/>
      <c r="R12" s="163"/>
      <c r="S12" s="163"/>
      <c r="T12" s="163"/>
      <c r="U12" s="2"/>
      <c r="V12" s="2"/>
      <c r="W12" s="2"/>
    </row>
    <row r="13" spans="2:23" ht="15.75" thickBot="1" x14ac:dyDescent="0.25">
      <c r="B13" s="7"/>
      <c r="C13" s="59" t="s">
        <v>1</v>
      </c>
      <c r="D13" s="139"/>
      <c r="E13" s="139"/>
      <c r="F13" s="139"/>
      <c r="G13" s="139"/>
      <c r="H13" s="139"/>
      <c r="I13" s="139"/>
      <c r="J13" s="139"/>
      <c r="K13" s="60" t="s">
        <v>76</v>
      </c>
      <c r="L13" s="147"/>
      <c r="M13" s="148"/>
      <c r="N13" s="19"/>
      <c r="Q13" s="2"/>
      <c r="R13" s="2"/>
      <c r="S13" s="5"/>
      <c r="T13" s="5"/>
      <c r="U13" s="2"/>
      <c r="V13" s="2"/>
      <c r="W13" s="2"/>
    </row>
    <row r="14" spans="2:23" ht="15.75" thickBot="1" x14ac:dyDescent="0.25">
      <c r="B14" s="7"/>
      <c r="C14" s="160" t="s">
        <v>10</v>
      </c>
      <c r="D14" s="149"/>
      <c r="E14" s="39"/>
      <c r="F14" s="149" t="s">
        <v>86</v>
      </c>
      <c r="G14" s="149"/>
      <c r="H14" s="149"/>
      <c r="I14" s="170"/>
      <c r="J14" s="171"/>
      <c r="K14" s="171"/>
      <c r="L14" s="171"/>
      <c r="M14" s="172"/>
      <c r="N14" s="19"/>
      <c r="Q14" s="2"/>
      <c r="R14" s="2"/>
      <c r="S14" s="2"/>
      <c r="T14" s="2"/>
      <c r="U14" s="2"/>
      <c r="V14" s="2"/>
      <c r="W14" s="2"/>
    </row>
    <row r="15" spans="2:23" ht="14.25" customHeight="1" thickBot="1" x14ac:dyDescent="0.25">
      <c r="B15" s="7"/>
      <c r="C15" s="121" t="s">
        <v>111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</row>
    <row r="16" spans="2:23" ht="16.5" customHeight="1" thickBot="1" x14ac:dyDescent="0.25">
      <c r="B16" s="167" t="s">
        <v>34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</row>
    <row r="17" spans="2:26" ht="21" customHeight="1" thickBot="1" x14ac:dyDescent="0.25">
      <c r="B17" s="181" t="s">
        <v>23</v>
      </c>
      <c r="C17" s="154" t="s">
        <v>24</v>
      </c>
      <c r="D17" s="154" t="s">
        <v>11</v>
      </c>
      <c r="E17" s="154" t="s">
        <v>12</v>
      </c>
      <c r="F17" s="154" t="s">
        <v>13</v>
      </c>
      <c r="G17" s="154" t="s">
        <v>14</v>
      </c>
      <c r="H17" s="156" t="s">
        <v>15</v>
      </c>
      <c r="I17" s="158" t="s">
        <v>16</v>
      </c>
      <c r="J17" s="161" t="s">
        <v>106</v>
      </c>
      <c r="K17" s="162"/>
      <c r="L17" s="152" t="s">
        <v>80</v>
      </c>
      <c r="M17" s="153"/>
      <c r="N17" s="150" t="s">
        <v>82</v>
      </c>
      <c r="S17" s="2"/>
      <c r="Y17" s="4"/>
      <c r="Z17" s="4"/>
    </row>
    <row r="18" spans="2:26" ht="15.75" customHeight="1" thickBot="1" x14ac:dyDescent="0.25">
      <c r="B18" s="182"/>
      <c r="C18" s="155"/>
      <c r="D18" s="155"/>
      <c r="E18" s="155"/>
      <c r="F18" s="155"/>
      <c r="G18" s="155"/>
      <c r="H18" s="157"/>
      <c r="I18" s="159"/>
      <c r="J18" s="79" t="s">
        <v>21</v>
      </c>
      <c r="K18" s="80" t="s">
        <v>22</v>
      </c>
      <c r="L18" s="80" t="s">
        <v>21</v>
      </c>
      <c r="M18" s="96" t="s">
        <v>22</v>
      </c>
      <c r="N18" s="151"/>
      <c r="S18" s="2"/>
    </row>
    <row r="19" spans="2:26" ht="15.75" thickBot="1" x14ac:dyDescent="0.25">
      <c r="B19" s="92">
        <v>1</v>
      </c>
      <c r="C19" s="53"/>
      <c r="D19" s="53"/>
      <c r="E19" s="53"/>
      <c r="F19" s="93"/>
      <c r="G19" s="93"/>
      <c r="H19" s="53"/>
      <c r="I19" s="94"/>
      <c r="J19" s="53"/>
      <c r="K19" s="53"/>
      <c r="L19" s="54">
        <f t="shared" ref="L19" si="0">J19</f>
        <v>0</v>
      </c>
      <c r="M19" s="95">
        <f t="shared" ref="M19" si="1">IF(H19&gt;15,K19,K19*(H19/15))</f>
        <v>0</v>
      </c>
      <c r="N19" s="56">
        <f t="shared" ref="N19:N43" si="2">IF(G19="جلفا",(L19+M19)*1.5,IF(G19="مجتمع سلامت",(L19+M19)*1,L19+M19))</f>
        <v>0</v>
      </c>
      <c r="S19" s="2"/>
    </row>
    <row r="20" spans="2:26" ht="15.75" thickBot="1" x14ac:dyDescent="0.25">
      <c r="B20" s="36">
        <v>2</v>
      </c>
      <c r="C20" s="50"/>
      <c r="D20" s="50"/>
      <c r="E20" s="50"/>
      <c r="F20" s="51"/>
      <c r="G20" s="51"/>
      <c r="H20" s="50"/>
      <c r="I20" s="52"/>
      <c r="J20" s="50"/>
      <c r="K20" s="50"/>
      <c r="L20" s="54">
        <f t="shared" ref="L20:L43" si="3">J20</f>
        <v>0</v>
      </c>
      <c r="M20" s="55">
        <f t="shared" ref="M20:M43" si="4">IF(H20&gt;15,K20,K20*(H20/15))</f>
        <v>0</v>
      </c>
      <c r="N20" s="56">
        <f t="shared" si="2"/>
        <v>0</v>
      </c>
      <c r="S20" s="2"/>
    </row>
    <row r="21" spans="2:26" ht="15.75" thickBot="1" x14ac:dyDescent="0.25">
      <c r="B21" s="36">
        <v>3</v>
      </c>
      <c r="C21" s="50"/>
      <c r="D21" s="50"/>
      <c r="E21" s="50"/>
      <c r="F21" s="51"/>
      <c r="G21" s="51"/>
      <c r="H21" s="50"/>
      <c r="I21" s="52"/>
      <c r="J21" s="50"/>
      <c r="K21" s="50"/>
      <c r="L21" s="54">
        <f t="shared" si="3"/>
        <v>0</v>
      </c>
      <c r="M21" s="55">
        <f t="shared" si="4"/>
        <v>0</v>
      </c>
      <c r="N21" s="56">
        <f t="shared" si="2"/>
        <v>0</v>
      </c>
      <c r="S21" s="2"/>
    </row>
    <row r="22" spans="2:26" ht="15.75" thickBot="1" x14ac:dyDescent="0.25">
      <c r="B22" s="36">
        <v>4</v>
      </c>
      <c r="C22" s="50"/>
      <c r="D22" s="50"/>
      <c r="E22" s="50"/>
      <c r="F22" s="51"/>
      <c r="G22" s="51"/>
      <c r="H22" s="50"/>
      <c r="I22" s="52"/>
      <c r="J22" s="50"/>
      <c r="K22" s="50"/>
      <c r="L22" s="54">
        <f t="shared" si="3"/>
        <v>0</v>
      </c>
      <c r="M22" s="55">
        <f t="shared" si="4"/>
        <v>0</v>
      </c>
      <c r="N22" s="56">
        <f t="shared" si="2"/>
        <v>0</v>
      </c>
      <c r="S22" s="2"/>
    </row>
    <row r="23" spans="2:26" ht="15.75" thickBot="1" x14ac:dyDescent="0.25">
      <c r="B23" s="36">
        <v>5</v>
      </c>
      <c r="C23" s="50"/>
      <c r="D23" s="50"/>
      <c r="E23" s="50"/>
      <c r="F23" s="51"/>
      <c r="G23" s="51"/>
      <c r="H23" s="50"/>
      <c r="I23" s="52"/>
      <c r="J23" s="50"/>
      <c r="K23" s="50"/>
      <c r="L23" s="54">
        <f t="shared" si="3"/>
        <v>0</v>
      </c>
      <c r="M23" s="55">
        <f t="shared" si="4"/>
        <v>0</v>
      </c>
      <c r="N23" s="56">
        <f t="shared" si="2"/>
        <v>0</v>
      </c>
      <c r="S23" s="2"/>
    </row>
    <row r="24" spans="2:26" ht="15.75" thickBot="1" x14ac:dyDescent="0.25">
      <c r="B24" s="36">
        <v>6</v>
      </c>
      <c r="C24" s="50"/>
      <c r="D24" s="50"/>
      <c r="E24" s="50"/>
      <c r="F24" s="51"/>
      <c r="G24" s="51"/>
      <c r="H24" s="50"/>
      <c r="I24" s="52"/>
      <c r="J24" s="50"/>
      <c r="K24" s="50"/>
      <c r="L24" s="54">
        <f t="shared" si="3"/>
        <v>0</v>
      </c>
      <c r="M24" s="55">
        <f t="shared" si="4"/>
        <v>0</v>
      </c>
      <c r="N24" s="56">
        <f t="shared" si="2"/>
        <v>0</v>
      </c>
      <c r="S24" s="2"/>
    </row>
    <row r="25" spans="2:26" ht="15.75" thickBot="1" x14ac:dyDescent="0.25">
      <c r="B25" s="36">
        <v>7</v>
      </c>
      <c r="C25" s="50"/>
      <c r="D25" s="50"/>
      <c r="E25" s="50"/>
      <c r="F25" s="51"/>
      <c r="G25" s="51"/>
      <c r="H25" s="50"/>
      <c r="I25" s="52"/>
      <c r="J25" s="50"/>
      <c r="K25" s="50"/>
      <c r="L25" s="54">
        <f t="shared" si="3"/>
        <v>0</v>
      </c>
      <c r="M25" s="55">
        <f t="shared" si="4"/>
        <v>0</v>
      </c>
      <c r="N25" s="56">
        <f t="shared" si="2"/>
        <v>0</v>
      </c>
      <c r="S25" s="2"/>
    </row>
    <row r="26" spans="2:26" ht="15.75" thickBot="1" x14ac:dyDescent="0.25">
      <c r="B26" s="36">
        <v>8</v>
      </c>
      <c r="C26" s="50"/>
      <c r="D26" s="50"/>
      <c r="E26" s="50"/>
      <c r="F26" s="51"/>
      <c r="G26" s="51"/>
      <c r="H26" s="50"/>
      <c r="I26" s="52"/>
      <c r="J26" s="50"/>
      <c r="K26" s="50"/>
      <c r="L26" s="54">
        <f t="shared" si="3"/>
        <v>0</v>
      </c>
      <c r="M26" s="55">
        <f t="shared" si="4"/>
        <v>0</v>
      </c>
      <c r="N26" s="56">
        <f t="shared" si="2"/>
        <v>0</v>
      </c>
      <c r="S26" s="2"/>
    </row>
    <row r="27" spans="2:26" ht="15.75" thickBot="1" x14ac:dyDescent="0.25">
      <c r="B27" s="36">
        <v>9</v>
      </c>
      <c r="C27" s="50"/>
      <c r="D27" s="50"/>
      <c r="E27" s="50"/>
      <c r="F27" s="51"/>
      <c r="G27" s="51"/>
      <c r="H27" s="50"/>
      <c r="I27" s="52"/>
      <c r="J27" s="50"/>
      <c r="K27" s="50"/>
      <c r="L27" s="54">
        <f t="shared" si="3"/>
        <v>0</v>
      </c>
      <c r="M27" s="55">
        <f t="shared" si="4"/>
        <v>0</v>
      </c>
      <c r="N27" s="56">
        <f t="shared" si="2"/>
        <v>0</v>
      </c>
      <c r="S27" s="2"/>
    </row>
    <row r="28" spans="2:26" ht="15.75" thickBot="1" x14ac:dyDescent="0.25">
      <c r="B28" s="36">
        <v>10</v>
      </c>
      <c r="C28" s="50"/>
      <c r="D28" s="50"/>
      <c r="E28" s="50"/>
      <c r="F28" s="51"/>
      <c r="G28" s="51"/>
      <c r="H28" s="50"/>
      <c r="I28" s="52"/>
      <c r="J28" s="50"/>
      <c r="K28" s="50"/>
      <c r="L28" s="54">
        <f t="shared" si="3"/>
        <v>0</v>
      </c>
      <c r="M28" s="55">
        <f t="shared" si="4"/>
        <v>0</v>
      </c>
      <c r="N28" s="56">
        <f t="shared" si="2"/>
        <v>0</v>
      </c>
      <c r="S28" s="2"/>
    </row>
    <row r="29" spans="2:26" ht="15.75" thickBot="1" x14ac:dyDescent="0.25">
      <c r="B29" s="36">
        <v>11</v>
      </c>
      <c r="C29" s="50"/>
      <c r="D29" s="50"/>
      <c r="E29" s="50"/>
      <c r="F29" s="51"/>
      <c r="G29" s="51"/>
      <c r="H29" s="50"/>
      <c r="I29" s="52"/>
      <c r="J29" s="50"/>
      <c r="K29" s="50"/>
      <c r="L29" s="54">
        <f t="shared" si="3"/>
        <v>0</v>
      </c>
      <c r="M29" s="55">
        <f t="shared" si="4"/>
        <v>0</v>
      </c>
      <c r="N29" s="56">
        <f t="shared" si="2"/>
        <v>0</v>
      </c>
      <c r="S29" s="2"/>
    </row>
    <row r="30" spans="2:26" ht="15.75" thickBot="1" x14ac:dyDescent="0.25">
      <c r="B30" s="36">
        <v>12</v>
      </c>
      <c r="C30" s="50"/>
      <c r="D30" s="50"/>
      <c r="E30" s="50"/>
      <c r="F30" s="51"/>
      <c r="G30" s="51"/>
      <c r="H30" s="50"/>
      <c r="I30" s="52"/>
      <c r="J30" s="50"/>
      <c r="K30" s="50"/>
      <c r="L30" s="54">
        <f t="shared" si="3"/>
        <v>0</v>
      </c>
      <c r="M30" s="55">
        <f t="shared" si="4"/>
        <v>0</v>
      </c>
      <c r="N30" s="56">
        <f t="shared" si="2"/>
        <v>0</v>
      </c>
      <c r="S30" s="2"/>
    </row>
    <row r="31" spans="2:26" ht="15.75" thickBot="1" x14ac:dyDescent="0.25">
      <c r="B31" s="36">
        <v>13</v>
      </c>
      <c r="C31" s="50"/>
      <c r="D31" s="50"/>
      <c r="E31" s="50"/>
      <c r="F31" s="51"/>
      <c r="G31" s="51"/>
      <c r="H31" s="50"/>
      <c r="I31" s="52"/>
      <c r="J31" s="50"/>
      <c r="K31" s="50"/>
      <c r="L31" s="54">
        <f t="shared" si="3"/>
        <v>0</v>
      </c>
      <c r="M31" s="55">
        <f t="shared" si="4"/>
        <v>0</v>
      </c>
      <c r="N31" s="56">
        <f t="shared" si="2"/>
        <v>0</v>
      </c>
      <c r="S31" s="2"/>
    </row>
    <row r="32" spans="2:26" ht="15.75" thickBot="1" x14ac:dyDescent="0.25">
      <c r="B32" s="36">
        <v>14</v>
      </c>
      <c r="C32" s="50"/>
      <c r="D32" s="50"/>
      <c r="E32" s="50"/>
      <c r="F32" s="51"/>
      <c r="G32" s="51"/>
      <c r="H32" s="50"/>
      <c r="I32" s="52"/>
      <c r="J32" s="50"/>
      <c r="K32" s="50"/>
      <c r="L32" s="54">
        <f t="shared" si="3"/>
        <v>0</v>
      </c>
      <c r="M32" s="55">
        <f t="shared" si="4"/>
        <v>0</v>
      </c>
      <c r="N32" s="56">
        <f t="shared" si="2"/>
        <v>0</v>
      </c>
      <c r="S32" s="2"/>
    </row>
    <row r="33" spans="2:24" ht="15.75" thickBot="1" x14ac:dyDescent="0.25">
      <c r="B33" s="36">
        <v>15</v>
      </c>
      <c r="C33" s="50"/>
      <c r="D33" s="50"/>
      <c r="E33" s="50"/>
      <c r="F33" s="51"/>
      <c r="G33" s="51"/>
      <c r="H33" s="50"/>
      <c r="I33" s="52"/>
      <c r="J33" s="50"/>
      <c r="K33" s="50"/>
      <c r="L33" s="54">
        <f t="shared" si="3"/>
        <v>0</v>
      </c>
      <c r="M33" s="55">
        <f t="shared" si="4"/>
        <v>0</v>
      </c>
      <c r="N33" s="56">
        <f t="shared" si="2"/>
        <v>0</v>
      </c>
      <c r="S33" s="2"/>
    </row>
    <row r="34" spans="2:24" ht="15.75" thickBot="1" x14ac:dyDescent="0.25">
      <c r="B34" s="36">
        <v>16</v>
      </c>
      <c r="C34" s="50"/>
      <c r="D34" s="50"/>
      <c r="E34" s="50"/>
      <c r="F34" s="51"/>
      <c r="G34" s="51"/>
      <c r="H34" s="50"/>
      <c r="I34" s="52"/>
      <c r="J34" s="50"/>
      <c r="K34" s="50"/>
      <c r="L34" s="54">
        <f t="shared" si="3"/>
        <v>0</v>
      </c>
      <c r="M34" s="55">
        <f t="shared" si="4"/>
        <v>0</v>
      </c>
      <c r="N34" s="56">
        <f t="shared" si="2"/>
        <v>0</v>
      </c>
      <c r="S34" s="2"/>
    </row>
    <row r="35" spans="2:24" ht="15.75" thickBot="1" x14ac:dyDescent="0.25">
      <c r="B35" s="36">
        <v>17</v>
      </c>
      <c r="C35" s="50"/>
      <c r="D35" s="50"/>
      <c r="E35" s="50"/>
      <c r="F35" s="51"/>
      <c r="G35" s="51"/>
      <c r="H35" s="50"/>
      <c r="I35" s="52"/>
      <c r="J35" s="50"/>
      <c r="K35" s="50"/>
      <c r="L35" s="54">
        <f t="shared" si="3"/>
        <v>0</v>
      </c>
      <c r="M35" s="55">
        <f t="shared" si="4"/>
        <v>0</v>
      </c>
      <c r="N35" s="56">
        <f t="shared" si="2"/>
        <v>0</v>
      </c>
      <c r="S35" s="2"/>
    </row>
    <row r="36" spans="2:24" ht="15.75" thickBot="1" x14ac:dyDescent="0.25">
      <c r="B36" s="36">
        <v>18</v>
      </c>
      <c r="C36" s="50"/>
      <c r="D36" s="50"/>
      <c r="E36" s="50"/>
      <c r="F36" s="51"/>
      <c r="G36" s="51"/>
      <c r="H36" s="50"/>
      <c r="I36" s="52"/>
      <c r="J36" s="50"/>
      <c r="K36" s="50"/>
      <c r="L36" s="54">
        <f t="shared" si="3"/>
        <v>0</v>
      </c>
      <c r="M36" s="55">
        <f t="shared" si="4"/>
        <v>0</v>
      </c>
      <c r="N36" s="56">
        <f t="shared" si="2"/>
        <v>0</v>
      </c>
      <c r="S36" s="2"/>
    </row>
    <row r="37" spans="2:24" ht="15.75" thickBot="1" x14ac:dyDescent="0.25">
      <c r="B37" s="36">
        <v>19</v>
      </c>
      <c r="C37" s="50"/>
      <c r="D37" s="50"/>
      <c r="E37" s="50"/>
      <c r="F37" s="51"/>
      <c r="G37" s="51"/>
      <c r="H37" s="50"/>
      <c r="I37" s="52"/>
      <c r="J37" s="50"/>
      <c r="K37" s="50"/>
      <c r="L37" s="54">
        <f t="shared" si="3"/>
        <v>0</v>
      </c>
      <c r="M37" s="55">
        <f t="shared" si="4"/>
        <v>0</v>
      </c>
      <c r="N37" s="56">
        <f t="shared" si="2"/>
        <v>0</v>
      </c>
      <c r="S37" s="2"/>
      <c r="T37" s="3"/>
      <c r="U37" s="1"/>
      <c r="V37" s="1"/>
      <c r="W37" s="1"/>
      <c r="X37" s="1"/>
    </row>
    <row r="38" spans="2:24" ht="15.75" thickBot="1" x14ac:dyDescent="0.25">
      <c r="B38" s="35">
        <v>20</v>
      </c>
      <c r="C38" s="57"/>
      <c r="D38" s="57"/>
      <c r="E38" s="57"/>
      <c r="F38" s="51"/>
      <c r="G38" s="51"/>
      <c r="H38" s="50"/>
      <c r="I38" s="58"/>
      <c r="J38" s="57"/>
      <c r="K38" s="57"/>
      <c r="L38" s="54">
        <f t="shared" si="3"/>
        <v>0</v>
      </c>
      <c r="M38" s="55">
        <f t="shared" si="4"/>
        <v>0</v>
      </c>
      <c r="N38" s="56">
        <f t="shared" si="2"/>
        <v>0</v>
      </c>
      <c r="S38" s="2"/>
      <c r="T38" s="3"/>
      <c r="U38" s="1"/>
      <c r="V38" s="1"/>
      <c r="W38" s="1"/>
      <c r="X38" s="1"/>
    </row>
    <row r="39" spans="2:24" ht="15.75" thickBot="1" x14ac:dyDescent="0.25">
      <c r="B39" s="35">
        <v>21</v>
      </c>
      <c r="C39" s="57"/>
      <c r="D39" s="57"/>
      <c r="E39" s="57"/>
      <c r="F39" s="51"/>
      <c r="G39" s="51"/>
      <c r="H39" s="50"/>
      <c r="I39" s="58"/>
      <c r="J39" s="57"/>
      <c r="K39" s="57"/>
      <c r="L39" s="54">
        <f t="shared" si="3"/>
        <v>0</v>
      </c>
      <c r="M39" s="55">
        <f t="shared" si="4"/>
        <v>0</v>
      </c>
      <c r="N39" s="56">
        <f t="shared" si="2"/>
        <v>0</v>
      </c>
      <c r="S39" s="2"/>
      <c r="T39" s="3"/>
      <c r="U39" s="1"/>
      <c r="V39" s="1"/>
      <c r="W39" s="1"/>
      <c r="X39" s="1"/>
    </row>
    <row r="40" spans="2:24" ht="15.75" thickBot="1" x14ac:dyDescent="0.25">
      <c r="B40" s="35">
        <v>22</v>
      </c>
      <c r="C40" s="57"/>
      <c r="D40" s="57"/>
      <c r="E40" s="57"/>
      <c r="F40" s="51"/>
      <c r="G40" s="51"/>
      <c r="H40" s="50"/>
      <c r="I40" s="58"/>
      <c r="J40" s="57"/>
      <c r="K40" s="57"/>
      <c r="L40" s="54">
        <f t="shared" si="3"/>
        <v>0</v>
      </c>
      <c r="M40" s="55">
        <f t="shared" si="4"/>
        <v>0</v>
      </c>
      <c r="N40" s="56">
        <f t="shared" si="2"/>
        <v>0</v>
      </c>
      <c r="S40" s="2"/>
      <c r="T40" s="3"/>
      <c r="U40" s="1"/>
      <c r="V40" s="1"/>
      <c r="W40" s="1"/>
      <c r="X40" s="1"/>
    </row>
    <row r="41" spans="2:24" ht="15.75" thickBot="1" x14ac:dyDescent="0.25">
      <c r="B41" s="35">
        <v>23</v>
      </c>
      <c r="C41" s="57"/>
      <c r="D41" s="57"/>
      <c r="E41" s="57"/>
      <c r="F41" s="51"/>
      <c r="G41" s="51"/>
      <c r="H41" s="50"/>
      <c r="I41" s="58"/>
      <c r="J41" s="57"/>
      <c r="K41" s="57"/>
      <c r="L41" s="54">
        <f t="shared" si="3"/>
        <v>0</v>
      </c>
      <c r="M41" s="55">
        <f t="shared" si="4"/>
        <v>0</v>
      </c>
      <c r="N41" s="56">
        <f t="shared" si="2"/>
        <v>0</v>
      </c>
      <c r="S41" s="2"/>
      <c r="T41" s="3"/>
      <c r="U41" s="1"/>
      <c r="V41" s="1"/>
      <c r="W41" s="1"/>
      <c r="X41" s="1"/>
    </row>
    <row r="42" spans="2:24" ht="15.75" thickBot="1" x14ac:dyDescent="0.25">
      <c r="B42" s="35">
        <v>24</v>
      </c>
      <c r="C42" s="57"/>
      <c r="D42" s="57"/>
      <c r="E42" s="57"/>
      <c r="F42" s="51"/>
      <c r="G42" s="51"/>
      <c r="H42" s="50"/>
      <c r="I42" s="58"/>
      <c r="J42" s="57"/>
      <c r="K42" s="57"/>
      <c r="L42" s="54">
        <f t="shared" si="3"/>
        <v>0</v>
      </c>
      <c r="M42" s="55">
        <f t="shared" si="4"/>
        <v>0</v>
      </c>
      <c r="N42" s="56">
        <f t="shared" si="2"/>
        <v>0</v>
      </c>
      <c r="S42" s="2"/>
      <c r="T42" s="3"/>
      <c r="U42" s="1"/>
      <c r="V42" s="1"/>
      <c r="W42" s="1"/>
      <c r="X42" s="1"/>
    </row>
    <row r="43" spans="2:24" ht="15.75" thickBot="1" x14ac:dyDescent="0.25">
      <c r="B43" s="35">
        <v>25</v>
      </c>
      <c r="C43" s="57"/>
      <c r="D43" s="57"/>
      <c r="E43" s="57"/>
      <c r="F43" s="51"/>
      <c r="G43" s="51"/>
      <c r="H43" s="50"/>
      <c r="I43" s="58"/>
      <c r="J43" s="57"/>
      <c r="K43" s="57"/>
      <c r="L43" s="54">
        <f t="shared" si="3"/>
        <v>0</v>
      </c>
      <c r="M43" s="55">
        <f t="shared" si="4"/>
        <v>0</v>
      </c>
      <c r="N43" s="56">
        <f t="shared" si="2"/>
        <v>0</v>
      </c>
      <c r="S43" s="2"/>
      <c r="T43" s="3"/>
      <c r="U43" s="1"/>
      <c r="V43" s="1"/>
      <c r="W43" s="1"/>
      <c r="X43" s="1"/>
    </row>
    <row r="44" spans="2:24" ht="21.75" customHeight="1" thickBot="1" x14ac:dyDescent="0.25">
      <c r="B44" s="175" t="s">
        <v>100</v>
      </c>
      <c r="C44" s="176"/>
      <c r="D44" s="176"/>
      <c r="E44" s="176"/>
      <c r="F44" s="176"/>
      <c r="G44" s="176"/>
      <c r="H44" s="176"/>
      <c r="I44" s="180"/>
      <c r="J44" s="44">
        <f>SUM(J19:J43)</f>
        <v>0</v>
      </c>
      <c r="K44" s="43">
        <f>SUM(K19:K43)</f>
        <v>0</v>
      </c>
      <c r="L44" s="43">
        <f>SUM(L19:L43)</f>
        <v>0</v>
      </c>
      <c r="M44" s="42">
        <f>SUM(M19:M43)</f>
        <v>0</v>
      </c>
      <c r="N44" s="41">
        <f>SUM(N19:N43)</f>
        <v>0</v>
      </c>
      <c r="O44" s="7"/>
      <c r="P44" s="7"/>
      <c r="Q44" s="7"/>
      <c r="R44" s="7"/>
      <c r="S44" s="2"/>
      <c r="T44" s="2"/>
    </row>
    <row r="45" spans="2:24" ht="7.5" customHeight="1" thickBot="1" x14ac:dyDescent="0.25">
      <c r="B45" s="7"/>
      <c r="C45" s="9"/>
      <c r="D45" s="9"/>
      <c r="E45" s="9"/>
      <c r="F45" s="9"/>
      <c r="G45" s="9"/>
      <c r="H45" s="9"/>
      <c r="I45" s="9"/>
      <c r="J45" s="16"/>
      <c r="K45" s="16"/>
      <c r="L45" s="16"/>
      <c r="M45" s="17"/>
      <c r="N45" s="13"/>
      <c r="O45" s="7"/>
      <c r="P45" s="7"/>
      <c r="Q45" s="7"/>
      <c r="R45" s="7"/>
      <c r="S45" s="2"/>
      <c r="T45" s="2"/>
    </row>
    <row r="46" spans="2:24" ht="18.75" thickBot="1" x14ac:dyDescent="0.25">
      <c r="B46" s="177" t="s">
        <v>71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9"/>
      <c r="P46" s="2"/>
    </row>
    <row r="47" spans="2:24" s="1" customFormat="1" ht="60.75" customHeight="1" thickBot="1" x14ac:dyDescent="0.25">
      <c r="B47" s="26" t="s">
        <v>23</v>
      </c>
      <c r="C47" s="27" t="s">
        <v>24</v>
      </c>
      <c r="D47" s="28" t="s">
        <v>11</v>
      </c>
      <c r="E47" s="28" t="s">
        <v>12</v>
      </c>
      <c r="F47" s="28" t="s">
        <v>17</v>
      </c>
      <c r="G47" s="28" t="s">
        <v>18</v>
      </c>
      <c r="H47" s="28" t="s">
        <v>19</v>
      </c>
      <c r="I47" s="28" t="s">
        <v>15</v>
      </c>
      <c r="J47" s="28" t="s">
        <v>20</v>
      </c>
      <c r="K47" s="29" t="s">
        <v>68</v>
      </c>
      <c r="L47" s="30" t="s">
        <v>69</v>
      </c>
      <c r="M47" s="61" t="s">
        <v>70</v>
      </c>
      <c r="N47" s="62" t="s">
        <v>81</v>
      </c>
      <c r="O47" s="3"/>
      <c r="P47" s="2"/>
      <c r="Q47"/>
      <c r="R47"/>
      <c r="S47"/>
      <c r="T47"/>
    </row>
    <row r="48" spans="2:24" ht="15" thickBot="1" x14ac:dyDescent="0.25">
      <c r="B48" s="31">
        <v>1</v>
      </c>
      <c r="C48" s="20"/>
      <c r="D48" s="6"/>
      <c r="E48" s="6"/>
      <c r="F48" s="6"/>
      <c r="G48" s="6"/>
      <c r="H48" s="6"/>
      <c r="I48" s="6"/>
      <c r="J48" s="6"/>
      <c r="K48" s="46"/>
      <c r="L48" s="45">
        <f>IF(L8="مربی کارآموزی",(K48*J48)/3,(K48*J48)/3)</f>
        <v>0</v>
      </c>
      <c r="M48" s="45">
        <f>L48/17</f>
        <v>0</v>
      </c>
      <c r="N48" s="45">
        <f>IF(I48&gt;=5,M48,M48*(I48/5))</f>
        <v>0</v>
      </c>
      <c r="O48" s="2"/>
      <c r="P48" s="2"/>
    </row>
    <row r="49" spans="2:16" ht="15" thickBot="1" x14ac:dyDescent="0.25">
      <c r="B49" s="31">
        <v>2</v>
      </c>
      <c r="C49" s="20" t="s">
        <v>115</v>
      </c>
      <c r="D49" s="6"/>
      <c r="E49" s="6"/>
      <c r="F49" s="6"/>
      <c r="G49" s="6"/>
      <c r="H49" s="6"/>
      <c r="I49" s="6"/>
      <c r="J49" s="6"/>
      <c r="K49" s="46"/>
      <c r="L49" s="45">
        <f t="shared" ref="L49:L52" si="5">IF(L9="مربی کارآموزی",(K49*J49)/3,(K49*J49)/3)</f>
        <v>0</v>
      </c>
      <c r="M49" s="45">
        <f t="shared" ref="M49:M52" si="6">L49/17</f>
        <v>0</v>
      </c>
      <c r="N49" s="45">
        <f t="shared" ref="N49:N52" si="7">IF(I49&gt;=5,M49,M49*(I49/5))</f>
        <v>0</v>
      </c>
      <c r="O49" s="2"/>
      <c r="P49" s="2"/>
    </row>
    <row r="50" spans="2:16" ht="15" thickBot="1" x14ac:dyDescent="0.25">
      <c r="B50" s="31">
        <v>3</v>
      </c>
      <c r="C50" s="20"/>
      <c r="D50" s="6"/>
      <c r="E50" s="6"/>
      <c r="F50" s="6"/>
      <c r="G50" s="6"/>
      <c r="H50" s="6"/>
      <c r="I50" s="6"/>
      <c r="J50" s="6"/>
      <c r="K50" s="46"/>
      <c r="L50" s="45">
        <f t="shared" si="5"/>
        <v>0</v>
      </c>
      <c r="M50" s="45">
        <f t="shared" si="6"/>
        <v>0</v>
      </c>
      <c r="N50" s="45">
        <f t="shared" si="7"/>
        <v>0</v>
      </c>
      <c r="O50" s="2"/>
      <c r="P50" s="2"/>
    </row>
    <row r="51" spans="2:16" ht="15" thickBot="1" x14ac:dyDescent="0.25">
      <c r="B51" s="31">
        <v>4</v>
      </c>
      <c r="C51" s="20"/>
      <c r="D51" s="6"/>
      <c r="E51" s="6"/>
      <c r="F51" s="6"/>
      <c r="G51" s="6"/>
      <c r="H51" s="6"/>
      <c r="I51" s="6"/>
      <c r="J51" s="6"/>
      <c r="K51" s="46"/>
      <c r="L51" s="45">
        <f t="shared" si="5"/>
        <v>0</v>
      </c>
      <c r="M51" s="45">
        <f t="shared" si="6"/>
        <v>0</v>
      </c>
      <c r="N51" s="45">
        <f t="shared" si="7"/>
        <v>0</v>
      </c>
      <c r="O51" s="2"/>
      <c r="P51" s="2"/>
    </row>
    <row r="52" spans="2:16" ht="15" thickBot="1" x14ac:dyDescent="0.25">
      <c r="B52" s="48">
        <v>5</v>
      </c>
      <c r="C52" s="49"/>
      <c r="D52" s="34"/>
      <c r="E52" s="34"/>
      <c r="F52" s="34"/>
      <c r="G52" s="34"/>
      <c r="H52" s="34"/>
      <c r="I52" s="6"/>
      <c r="J52" s="6"/>
      <c r="K52" s="46"/>
      <c r="L52" s="45">
        <f t="shared" si="5"/>
        <v>0</v>
      </c>
      <c r="M52" s="45">
        <f t="shared" si="6"/>
        <v>0</v>
      </c>
      <c r="N52" s="45">
        <f t="shared" si="7"/>
        <v>0</v>
      </c>
      <c r="O52" s="2"/>
      <c r="P52" s="2"/>
    </row>
    <row r="53" spans="2:16" ht="18.75" thickBot="1" x14ac:dyDescent="0.25">
      <c r="B53" s="175" t="s">
        <v>100</v>
      </c>
      <c r="C53" s="176"/>
      <c r="D53" s="176"/>
      <c r="E53" s="176"/>
      <c r="F53" s="176"/>
      <c r="G53" s="176"/>
      <c r="H53" s="176"/>
      <c r="I53" s="176"/>
      <c r="J53" s="176"/>
      <c r="K53" s="176"/>
      <c r="L53" s="42">
        <f>SUM(L48:L52)</f>
        <v>0</v>
      </c>
      <c r="M53" s="47">
        <f>SUM(M48:M52)</f>
        <v>0</v>
      </c>
      <c r="N53" s="42">
        <f>SUM(N48:N52)</f>
        <v>0</v>
      </c>
      <c r="O53" s="2"/>
    </row>
    <row r="54" spans="2:16" ht="21" customHeight="1" thickBot="1" x14ac:dyDescent="0.25">
      <c r="B54" s="7"/>
      <c r="C54" s="7"/>
      <c r="D54" s="7"/>
      <c r="E54" s="7"/>
      <c r="F54" s="7"/>
      <c r="G54" s="7"/>
      <c r="H54" s="7"/>
      <c r="I54" s="10"/>
      <c r="J54" s="16"/>
      <c r="K54" s="16"/>
      <c r="L54" s="17"/>
      <c r="M54" s="17"/>
      <c r="N54" s="17"/>
      <c r="O54" s="2"/>
    </row>
    <row r="55" spans="2:16" ht="15.75" thickBot="1" x14ac:dyDescent="0.25">
      <c r="B55" s="7"/>
      <c r="C55" s="70"/>
      <c r="D55" s="127" t="s">
        <v>72</v>
      </c>
      <c r="E55" s="128"/>
      <c r="F55" s="7"/>
      <c r="G55" s="11"/>
      <c r="H55" s="7"/>
      <c r="I55" s="7"/>
      <c r="J55" s="12"/>
    </row>
    <row r="56" spans="2:16" ht="16.5" thickBot="1" x14ac:dyDescent="0.25">
      <c r="B56" s="7"/>
      <c r="C56" s="71"/>
      <c r="D56" s="88" t="s">
        <v>15</v>
      </c>
      <c r="E56" s="89" t="s">
        <v>70</v>
      </c>
      <c r="F56" s="7"/>
      <c r="G56" s="11"/>
      <c r="H56" s="7"/>
      <c r="I56" s="146" t="s">
        <v>77</v>
      </c>
      <c r="J56" s="146"/>
      <c r="K56" s="146"/>
      <c r="L56" s="146"/>
    </row>
    <row r="57" spans="2:16" ht="15" x14ac:dyDescent="0.2">
      <c r="B57" s="134" t="s">
        <v>116</v>
      </c>
      <c r="C57" s="135"/>
      <c r="D57" s="85"/>
      <c r="E57" s="84"/>
      <c r="F57" s="7"/>
      <c r="G57" s="11"/>
      <c r="H57" s="7"/>
      <c r="I57" s="7"/>
      <c r="J57" s="7"/>
    </row>
    <row r="58" spans="2:16" ht="15.75" thickBot="1" x14ac:dyDescent="0.25">
      <c r="B58" s="136" t="s">
        <v>117</v>
      </c>
      <c r="C58" s="137"/>
      <c r="D58" s="86"/>
      <c r="E58" s="87"/>
      <c r="F58" s="7"/>
      <c r="G58" s="23"/>
      <c r="H58" s="23"/>
      <c r="I58" s="9"/>
      <c r="J58" s="32"/>
      <c r="K58" s="11"/>
      <c r="L58" s="7"/>
      <c r="M58" s="7"/>
      <c r="N58" s="7"/>
    </row>
    <row r="59" spans="2:16" ht="21" customHeight="1" thickBot="1" x14ac:dyDescent="0.25">
      <c r="B59" s="7"/>
      <c r="C59" s="7"/>
      <c r="D59" s="23"/>
      <c r="E59" s="16"/>
      <c r="F59" s="7"/>
      <c r="G59" s="7"/>
      <c r="H59" s="7"/>
      <c r="I59" s="7"/>
      <c r="J59" s="10"/>
      <c r="K59" s="11"/>
      <c r="L59" s="7"/>
      <c r="M59" s="7"/>
      <c r="N59" s="7"/>
    </row>
    <row r="60" spans="2:16" ht="35.25" customHeight="1" thickTop="1" thickBot="1" x14ac:dyDescent="0.25">
      <c r="B60" s="7"/>
      <c r="C60" s="7"/>
      <c r="D60" s="67" t="s">
        <v>109</v>
      </c>
      <c r="E60" s="68" t="s">
        <v>104</v>
      </c>
      <c r="F60" s="68" t="s">
        <v>102</v>
      </c>
      <c r="G60" s="69" t="s">
        <v>103</v>
      </c>
      <c r="H60" s="7"/>
      <c r="I60" s="7"/>
      <c r="J60" s="10"/>
      <c r="K60" s="11"/>
      <c r="L60" s="7"/>
      <c r="M60" s="7"/>
      <c r="N60" s="7"/>
    </row>
    <row r="61" spans="2:16" ht="15.75" thickBot="1" x14ac:dyDescent="0.25">
      <c r="B61" s="7"/>
      <c r="C61" s="7"/>
      <c r="D61" s="63"/>
      <c r="E61" s="64"/>
      <c r="F61" s="65">
        <f>E61*D61</f>
        <v>0</v>
      </c>
      <c r="G61" s="66">
        <f>IF(AND(D61&gt;0,E61=0),D61*3,IF(AND(D61&gt;0,E61&gt;0,F61&lt;=(D61*3)),D61*2,D61*E61))</f>
        <v>0</v>
      </c>
      <c r="H61" s="7"/>
      <c r="I61" s="7"/>
      <c r="J61" s="10"/>
      <c r="K61" s="11"/>
      <c r="L61" s="7"/>
      <c r="M61" s="7"/>
      <c r="N61" s="7"/>
    </row>
    <row r="62" spans="2:16" ht="19.5" customHeight="1" thickTop="1" thickBot="1" x14ac:dyDescent="0.25">
      <c r="B62" s="7"/>
      <c r="C62" s="7"/>
      <c r="D62" s="7"/>
      <c r="E62" s="7"/>
      <c r="F62" s="7"/>
      <c r="G62" s="7"/>
      <c r="H62" s="7"/>
      <c r="I62" s="7"/>
      <c r="J62" s="10"/>
      <c r="K62" s="11"/>
      <c r="L62" s="7"/>
      <c r="M62" s="7"/>
      <c r="N62" s="7"/>
    </row>
    <row r="63" spans="2:16" ht="23.25" customHeight="1" thickBot="1" x14ac:dyDescent="0.25">
      <c r="B63" s="7"/>
      <c r="C63" s="112" t="s">
        <v>105</v>
      </c>
      <c r="D63" s="113"/>
      <c r="E63" s="75" t="s">
        <v>62</v>
      </c>
      <c r="F63" s="76">
        <f>N44</f>
        <v>0</v>
      </c>
      <c r="G63" s="131" t="s">
        <v>63</v>
      </c>
      <c r="H63" s="131"/>
      <c r="I63" s="73">
        <f>N53</f>
        <v>0</v>
      </c>
      <c r="J63" s="78" t="s">
        <v>107</v>
      </c>
      <c r="K63" s="73">
        <f>E57+E58</f>
        <v>0</v>
      </c>
      <c r="L63" s="7"/>
      <c r="M63" s="108" t="str">
        <f>IF(AND(E9="بازنشسته",K64&gt;10),"تعداد واحد بیش از حد مجاز",IF(AND(E9="مدعو",K64&gt;10),"تعداد واحد بیش از حد مجاز",IF(AND(E9="شاغل",E10="",I14="خیر",K64&gt;8),"تعداد واحد بیش از حد مجاز",IF(AND(E9="شاغل",E10="",I14="بلی",K64&gt;12),"تعداد واحد بیش از حد مجاز",IF(AND(E9="شاغل",E10&gt;"",K64&gt;4),"تعداد واحد بیش از حد مجاز","مجاز")))))</f>
        <v>مجاز</v>
      </c>
      <c r="N63" s="109"/>
      <c r="O63" s="8"/>
    </row>
    <row r="64" spans="2:16" ht="16.5" thickBot="1" x14ac:dyDescent="0.3">
      <c r="B64" s="7"/>
      <c r="C64" s="132">
        <f>G61</f>
        <v>0</v>
      </c>
      <c r="D64" s="133"/>
      <c r="E64" s="72" t="s">
        <v>64</v>
      </c>
      <c r="F64" s="73">
        <f>F63+I63+K63</f>
        <v>0</v>
      </c>
      <c r="G64" s="72" t="s">
        <v>65</v>
      </c>
      <c r="H64" s="73">
        <f>M10</f>
        <v>0</v>
      </c>
      <c r="I64" s="129" t="s">
        <v>66</v>
      </c>
      <c r="J64" s="130"/>
      <c r="K64" s="74">
        <f>F64-H64-C64</f>
        <v>0</v>
      </c>
      <c r="L64" s="7"/>
      <c r="M64" s="110"/>
      <c r="N64" s="111"/>
      <c r="O64" s="8"/>
    </row>
    <row r="65" spans="2:15" x14ac:dyDescent="0.2">
      <c r="B65" s="7"/>
      <c r="C65" s="7"/>
      <c r="D65" s="7"/>
      <c r="E65" s="16"/>
      <c r="F65" s="16"/>
      <c r="G65" s="16"/>
      <c r="H65" s="101"/>
      <c r="I65" s="102"/>
      <c r="J65" s="102"/>
      <c r="K65" s="102"/>
      <c r="L65" s="7"/>
      <c r="M65" s="18"/>
      <c r="N65" s="18"/>
      <c r="O65" s="8"/>
    </row>
    <row r="66" spans="2:15" x14ac:dyDescent="0.2">
      <c r="B66" s="7"/>
      <c r="C66" s="7"/>
      <c r="D66" s="7"/>
      <c r="E66" s="16"/>
      <c r="F66" s="16"/>
      <c r="G66" s="16"/>
      <c r="H66" s="83"/>
      <c r="I66" s="83"/>
      <c r="J66" s="83"/>
      <c r="K66" s="83"/>
      <c r="L66" s="7"/>
      <c r="M66" s="18"/>
      <c r="N66" s="18"/>
      <c r="O66" s="8"/>
    </row>
    <row r="67" spans="2:15" ht="20.25" customHeight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5" ht="22.5" customHeight="1" x14ac:dyDescent="0.25">
      <c r="B68" s="25"/>
      <c r="C68" s="146" t="s">
        <v>108</v>
      </c>
      <c r="D68" s="146"/>
      <c r="E68" s="22"/>
      <c r="F68" s="126" t="s">
        <v>67</v>
      </c>
      <c r="G68" s="126"/>
      <c r="H68" s="22"/>
      <c r="I68" s="24"/>
      <c r="J68" s="22"/>
      <c r="K68" s="126" t="s">
        <v>78</v>
      </c>
      <c r="L68" s="126"/>
      <c r="M68" s="126"/>
      <c r="N68" s="21"/>
    </row>
    <row r="69" spans="2:15" ht="22.5" customHeight="1" x14ac:dyDescent="0.25">
      <c r="B69" s="81"/>
      <c r="C69" s="81"/>
      <c r="D69" s="81"/>
      <c r="E69" s="82"/>
      <c r="F69" s="82"/>
      <c r="G69" s="82"/>
      <c r="H69" s="82"/>
      <c r="I69" s="24"/>
      <c r="J69" s="82"/>
      <c r="K69" s="82"/>
      <c r="L69" s="82"/>
      <c r="M69" s="82"/>
      <c r="N69" s="21"/>
    </row>
    <row r="70" spans="2:15" ht="18" customHeight="1" x14ac:dyDescent="0.2">
      <c r="B70" s="7"/>
      <c r="C70" s="7"/>
      <c r="D70" s="7"/>
      <c r="E70" s="7"/>
      <c r="F70" s="14"/>
      <c r="G70" s="14"/>
      <c r="H70" s="7"/>
      <c r="I70" s="15"/>
      <c r="J70" s="15"/>
      <c r="K70" s="15"/>
      <c r="L70" s="7"/>
      <c r="M70" s="7"/>
      <c r="N70" s="7"/>
    </row>
    <row r="71" spans="2:15" ht="15" thickBo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5" ht="21.75" customHeight="1" thickBot="1" x14ac:dyDescent="0.25">
      <c r="B72" s="7"/>
      <c r="C72" s="122" t="s">
        <v>83</v>
      </c>
      <c r="D72" s="123"/>
      <c r="E72" s="123"/>
      <c r="F72" s="123"/>
      <c r="G72" s="123"/>
      <c r="H72" s="123"/>
      <c r="I72" s="123"/>
      <c r="J72" s="123"/>
      <c r="K72" s="124"/>
      <c r="L72" s="125"/>
      <c r="M72" s="107"/>
      <c r="N72" s="7"/>
    </row>
    <row r="73" spans="2:15" ht="21" customHeight="1" thickBot="1" x14ac:dyDescent="0.25">
      <c r="B73" s="7"/>
      <c r="C73" s="7"/>
      <c r="D73" s="19"/>
      <c r="E73" s="19"/>
      <c r="F73" s="19"/>
      <c r="G73" s="19"/>
      <c r="H73" s="19"/>
      <c r="I73" s="114" t="s">
        <v>84</v>
      </c>
      <c r="J73" s="115"/>
      <c r="K73" s="116"/>
      <c r="L73" s="106"/>
      <c r="M73" s="107"/>
      <c r="N73" s="7"/>
    </row>
    <row r="74" spans="2:15" ht="21" customHeight="1" x14ac:dyDescent="0.2">
      <c r="B74" s="7"/>
      <c r="C74" s="7"/>
      <c r="D74" s="19"/>
      <c r="E74" s="19"/>
      <c r="F74" s="19"/>
      <c r="G74" s="19"/>
      <c r="H74" s="19"/>
      <c r="I74" s="90"/>
      <c r="J74" s="90"/>
      <c r="K74" s="90"/>
      <c r="L74" s="91"/>
      <c r="M74" s="91"/>
      <c r="N74" s="7"/>
    </row>
    <row r="75" spans="2:15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5" ht="14.25" customHeight="1" x14ac:dyDescent="0.6">
      <c r="D76" s="97" t="s">
        <v>114</v>
      </c>
      <c r="E76" s="97"/>
      <c r="F76" s="77"/>
      <c r="G76" s="77"/>
      <c r="H76" s="77"/>
      <c r="I76" s="173" t="s">
        <v>101</v>
      </c>
      <c r="J76" s="173"/>
      <c r="K76" s="173"/>
      <c r="L76" s="173"/>
    </row>
    <row r="77" spans="2:15" ht="14.25" customHeight="1" x14ac:dyDescent="0.6">
      <c r="D77" s="97"/>
      <c r="E77" s="97"/>
      <c r="F77" s="77"/>
      <c r="G77" s="77"/>
      <c r="H77" s="77"/>
      <c r="I77" s="173"/>
      <c r="J77" s="173"/>
      <c r="K77" s="173"/>
      <c r="L77" s="173"/>
    </row>
    <row r="78" spans="2:15" ht="21" customHeight="1" x14ac:dyDescent="0.6">
      <c r="D78" s="97"/>
      <c r="E78" s="97"/>
      <c r="F78" s="77"/>
      <c r="G78" s="77"/>
      <c r="H78" s="77"/>
      <c r="I78" s="173"/>
      <c r="J78" s="173"/>
      <c r="K78" s="173"/>
      <c r="L78" s="173"/>
    </row>
  </sheetData>
  <sheetProtection password="CE28" sheet="1" objects="1" scenarios="1"/>
  <mergeCells count="72">
    <mergeCell ref="C8:D8"/>
    <mergeCell ref="I76:L78"/>
    <mergeCell ref="C68:D68"/>
    <mergeCell ref="G9:H9"/>
    <mergeCell ref="L9:M9"/>
    <mergeCell ref="L8:M8"/>
    <mergeCell ref="I9:J9"/>
    <mergeCell ref="I8:J8"/>
    <mergeCell ref="B53:K53"/>
    <mergeCell ref="B46:N46"/>
    <mergeCell ref="B44:I44"/>
    <mergeCell ref="B17:B18"/>
    <mergeCell ref="C17:C18"/>
    <mergeCell ref="D17:D18"/>
    <mergeCell ref="Q11:T11"/>
    <mergeCell ref="Q12:T12"/>
    <mergeCell ref="E11:F11"/>
    <mergeCell ref="H12:M12"/>
    <mergeCell ref="B16:N16"/>
    <mergeCell ref="I14:M14"/>
    <mergeCell ref="L13:M13"/>
    <mergeCell ref="F14:H14"/>
    <mergeCell ref="N17:N18"/>
    <mergeCell ref="L17:M17"/>
    <mergeCell ref="F17:F18"/>
    <mergeCell ref="G17:G18"/>
    <mergeCell ref="H17:H18"/>
    <mergeCell ref="I17:I18"/>
    <mergeCell ref="D13:J13"/>
    <mergeCell ref="C14:D14"/>
    <mergeCell ref="J17:K17"/>
    <mergeCell ref="E17:E18"/>
    <mergeCell ref="G1:I1"/>
    <mergeCell ref="G2:I2"/>
    <mergeCell ref="E12:F12"/>
    <mergeCell ref="C7:D7"/>
    <mergeCell ref="E7:F7"/>
    <mergeCell ref="E9:F9"/>
    <mergeCell ref="C10:D10"/>
    <mergeCell ref="E10:H10"/>
    <mergeCell ref="I10:J10"/>
    <mergeCell ref="G8:H8"/>
    <mergeCell ref="C9:D9"/>
    <mergeCell ref="G3:I3"/>
    <mergeCell ref="C1:D3"/>
    <mergeCell ref="E8:F8"/>
    <mergeCell ref="H7:I7"/>
    <mergeCell ref="C12:D12"/>
    <mergeCell ref="D55:E55"/>
    <mergeCell ref="I64:J64"/>
    <mergeCell ref="F68:G68"/>
    <mergeCell ref="G63:H63"/>
    <mergeCell ref="C64:D64"/>
    <mergeCell ref="B57:C57"/>
    <mergeCell ref="B58:C58"/>
    <mergeCell ref="I56:L56"/>
    <mergeCell ref="D76:E78"/>
    <mergeCell ref="J7:M7"/>
    <mergeCell ref="H65:K65"/>
    <mergeCell ref="M4:N4"/>
    <mergeCell ref="M5:N5"/>
    <mergeCell ref="B4:L6"/>
    <mergeCell ref="L73:M73"/>
    <mergeCell ref="M63:N64"/>
    <mergeCell ref="C63:D63"/>
    <mergeCell ref="I73:K73"/>
    <mergeCell ref="C11:D11"/>
    <mergeCell ref="H11:M11"/>
    <mergeCell ref="C15:N15"/>
    <mergeCell ref="C72:K72"/>
    <mergeCell ref="L72:M72"/>
    <mergeCell ref="K68:M68"/>
  </mergeCells>
  <conditionalFormatting sqref="E63:K64 E65:H66">
    <cfRule type="containsText" dxfId="8" priority="10" operator="containsText" text="$M$57=مجاز">
      <formula>NOT(ISERROR(SEARCH("$M$57=مجاز",E63)))</formula>
    </cfRule>
  </conditionalFormatting>
  <conditionalFormatting sqref="M63">
    <cfRule type="cellIs" dxfId="7" priority="7" operator="equal">
      <formula>"تعداد واحد بیش از حد مجاز"</formula>
    </cfRule>
    <cfRule type="cellIs" dxfId="6" priority="8" operator="equal">
      <formula>"مجاز"</formula>
    </cfRule>
  </conditionalFormatting>
  <conditionalFormatting sqref="I64:K64">
    <cfRule type="expression" dxfId="5" priority="1">
      <formula>"if($L$57=""تعداد واحد بیش از حد مجاز"""</formula>
    </cfRule>
    <cfRule type="expression" dxfId="4" priority="5">
      <formula>IF($M$63="تعداد واحد بیش از حد مجاز","true","false")</formula>
    </cfRule>
    <cfRule type="expression" dxfId="3" priority="6">
      <formula>IF($M$63="مجاز","true","false")</formula>
    </cfRule>
  </conditionalFormatting>
  <conditionalFormatting sqref="M63:N66">
    <cfRule type="cellIs" dxfId="2" priority="2" operator="equal">
      <formula>"""تعداد واحد بیش از حد مجاز"""</formula>
    </cfRule>
    <cfRule type="cellIs" dxfId="1" priority="3" operator="equal">
      <formula>"تعداد واحد بیش از حد مجاز"</formula>
    </cfRule>
    <cfRule type="cellIs" dxfId="0" priority="4" operator="equal">
      <formula>"تعداد واجد بیش از حد مجاز"</formula>
    </cfRule>
  </conditionalFormatting>
  <dataValidations xWindow="579" yWindow="790" count="5">
    <dataValidation allowBlank="1" showInputMessage="1" showErrorMessage="1" prompt="بالاترین پست اجرایی قید شود" sqref="E10:H10"/>
    <dataValidation type="whole" allowBlank="1" showInputMessage="1" showErrorMessage="1" sqref="H19:H43">
      <formula1>1</formula1>
      <formula2>100</formula2>
    </dataValidation>
    <dataValidation type="decimal" allowBlank="1" showInputMessage="1" showErrorMessage="1" prompt="موظفی نیمسال اول" sqref="K10">
      <formula1>1.01</formula1>
      <formula2>19.99</formula2>
    </dataValidation>
    <dataValidation type="decimal" allowBlank="1" showInputMessage="1" showErrorMessage="1" prompt="موظفی نیمسال دوم" sqref="L10">
      <formula1>1</formula1>
      <formula2>19</formula2>
    </dataValidation>
    <dataValidation allowBlank="1" showInputMessage="1" showErrorMessage="1" prompt="موظفی یک سال تحصیلی" sqref="M10"/>
  </dataValidations>
  <pageMargins left="3.937007874015748E-2" right="3.937007874015748E-2" top="0.74803149606299213" bottom="0.74803149606299213" header="0.31496062992125984" footer="0.31496062992125984"/>
  <pageSetup paperSize="9" scale="95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79" yWindow="790" count="9">
        <x14:dataValidation type="list" allowBlank="1" showInputMessage="1" showErrorMessage="1">
          <x14:formula1>
            <xm:f>Sheet2!$M$3:$M$9</xm:f>
          </x14:formula1>
          <xm:sqref>I8:J8</xm:sqref>
        </x14:dataValidation>
        <x14:dataValidation type="list" allowBlank="1" showInputMessage="1" showErrorMessage="1">
          <x14:formula1>
            <xm:f>Sheet2!$O$4:$O$8</xm:f>
          </x14:formula1>
          <xm:sqref>L8:M8</xm:sqref>
        </x14:dataValidation>
        <x14:dataValidation type="list" allowBlank="1" showInputMessage="1" showErrorMessage="1">
          <x14:formula1>
            <xm:f>Sheet2!$I$4:$I$8</xm:f>
          </x14:formula1>
          <xm:sqref>I9:J9</xm:sqref>
        </x14:dataValidation>
        <x14:dataValidation type="list" allowBlank="1" showInputMessage="1" showErrorMessage="1">
          <x14:formula1>
            <xm:f>Sheet2!$G$3:$G$11</xm:f>
          </x14:formula1>
          <xm:sqref>L9:M9</xm:sqref>
        </x14:dataValidation>
        <x14:dataValidation type="list" allowBlank="1" showInputMessage="1" showErrorMessage="1">
          <x14:formula1>
            <xm:f>Sheet2!$Q$4:$Q$6</xm:f>
          </x14:formula1>
          <xm:sqref>E14</xm:sqref>
        </x14:dataValidation>
        <x14:dataValidation type="list" allowBlank="1" showInputMessage="1" showErrorMessage="1">
          <x14:formula1>
            <xm:f>Sheet2!$C$4:$C$8</xm:f>
          </x14:formula1>
          <xm:sqref>F19:F43</xm:sqref>
        </x14:dataValidation>
        <x14:dataValidation type="list" allowBlank="1" showInputMessage="1" showErrorMessage="1">
          <x14:formula1>
            <xm:f>Sheet2!$K$4:$K$6</xm:f>
          </x14:formula1>
          <xm:sqref>E9:F9</xm:sqref>
        </x14:dataValidation>
        <x14:dataValidation type="list" allowBlank="1" showInputMessage="1" showErrorMessage="1">
          <x14:formula1>
            <xm:f>Sheet2!$Q$4:$Q$5</xm:f>
          </x14:formula1>
          <xm:sqref>I14</xm:sqref>
        </x14:dataValidation>
        <x14:dataValidation type="list" allowBlank="1" showInputMessage="1" showErrorMessage="1">
          <x14:formula1>
            <xm:f>Sheet2!$E$4:$E$17</xm:f>
          </x14:formula1>
          <xm:sqref>G19:G43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Q18"/>
  <sheetViews>
    <sheetView workbookViewId="0">
      <selection activeCell="A18" sqref="A18:XFD18"/>
    </sheetView>
  </sheetViews>
  <sheetFormatPr defaultRowHeight="14.25" x14ac:dyDescent="0.2"/>
  <sheetData>
    <row r="3" spans="1:17" x14ac:dyDescent="0.2">
      <c r="G3" t="s">
        <v>46</v>
      </c>
      <c r="M3" t="s">
        <v>28</v>
      </c>
    </row>
    <row r="4" spans="1:17" x14ac:dyDescent="0.2">
      <c r="A4" t="s">
        <v>25</v>
      </c>
      <c r="C4" t="s">
        <v>27</v>
      </c>
      <c r="E4" t="s">
        <v>88</v>
      </c>
      <c r="G4" t="s">
        <v>38</v>
      </c>
      <c r="I4" t="s">
        <v>50</v>
      </c>
      <c r="K4" t="s">
        <v>51</v>
      </c>
      <c r="M4" t="s">
        <v>29</v>
      </c>
      <c r="O4" t="s">
        <v>57</v>
      </c>
      <c r="Q4" t="s">
        <v>60</v>
      </c>
    </row>
    <row r="5" spans="1:17" x14ac:dyDescent="0.2">
      <c r="A5" t="s">
        <v>26</v>
      </c>
      <c r="C5" t="s">
        <v>28</v>
      </c>
      <c r="E5" t="s">
        <v>89</v>
      </c>
      <c r="G5" t="s">
        <v>39</v>
      </c>
      <c r="I5" t="s">
        <v>47</v>
      </c>
      <c r="K5" t="s">
        <v>52</v>
      </c>
      <c r="M5" t="s">
        <v>30</v>
      </c>
      <c r="O5" t="s">
        <v>58</v>
      </c>
      <c r="Q5" t="s">
        <v>61</v>
      </c>
    </row>
    <row r="6" spans="1:17" x14ac:dyDescent="0.2">
      <c r="C6" t="s">
        <v>29</v>
      </c>
      <c r="E6" t="s">
        <v>90</v>
      </c>
      <c r="G6" t="s">
        <v>40</v>
      </c>
      <c r="I6" t="s">
        <v>48</v>
      </c>
      <c r="K6" t="s">
        <v>85</v>
      </c>
      <c r="M6" t="s">
        <v>31</v>
      </c>
      <c r="O6" t="s">
        <v>59</v>
      </c>
      <c r="Q6" t="s">
        <v>53</v>
      </c>
    </row>
    <row r="7" spans="1:17" x14ac:dyDescent="0.2">
      <c r="C7" t="s">
        <v>30</v>
      </c>
      <c r="E7" t="s">
        <v>91</v>
      </c>
      <c r="G7" t="s">
        <v>41</v>
      </c>
      <c r="I7" t="s">
        <v>49</v>
      </c>
      <c r="M7" t="s">
        <v>54</v>
      </c>
      <c r="O7" t="s">
        <v>46</v>
      </c>
    </row>
    <row r="8" spans="1:17" x14ac:dyDescent="0.2">
      <c r="C8" t="s">
        <v>31</v>
      </c>
      <c r="E8" t="s">
        <v>92</v>
      </c>
      <c r="G8" t="s">
        <v>42</v>
      </c>
      <c r="I8" t="s">
        <v>53</v>
      </c>
      <c r="M8" t="s">
        <v>55</v>
      </c>
      <c r="O8" t="s">
        <v>99</v>
      </c>
    </row>
    <row r="9" spans="1:17" x14ac:dyDescent="0.2">
      <c r="E9" t="s">
        <v>93</v>
      </c>
      <c r="G9" t="s">
        <v>43</v>
      </c>
      <c r="M9" t="s">
        <v>56</v>
      </c>
    </row>
    <row r="10" spans="1:17" x14ac:dyDescent="0.2">
      <c r="E10" t="s">
        <v>94</v>
      </c>
      <c r="G10" t="s">
        <v>44</v>
      </c>
    </row>
    <row r="11" spans="1:17" x14ac:dyDescent="0.2">
      <c r="E11" t="s">
        <v>95</v>
      </c>
      <c r="G11" t="s">
        <v>45</v>
      </c>
    </row>
    <row r="12" spans="1:17" x14ac:dyDescent="0.2">
      <c r="E12" t="s">
        <v>96</v>
      </c>
    </row>
    <row r="13" spans="1:17" x14ac:dyDescent="0.2">
      <c r="E13" t="s">
        <v>97</v>
      </c>
    </row>
    <row r="14" spans="1:17" x14ac:dyDescent="0.2">
      <c r="E14" t="s">
        <v>98</v>
      </c>
    </row>
    <row r="15" spans="1:17" x14ac:dyDescent="0.2">
      <c r="E15" t="s">
        <v>32</v>
      </c>
    </row>
    <row r="16" spans="1:17" x14ac:dyDescent="0.2">
      <c r="E16" t="s">
        <v>33</v>
      </c>
    </row>
    <row r="17" spans="5:5" x14ac:dyDescent="0.2">
      <c r="E17" t="s">
        <v>79</v>
      </c>
    </row>
    <row r="18" spans="5:5" s="7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ALADDIN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sjghaem</cp:lastModifiedBy>
  <cp:lastPrinted>2023-01-01T10:02:01Z</cp:lastPrinted>
  <dcterms:created xsi:type="dcterms:W3CDTF">2019-06-02T05:46:10Z</dcterms:created>
  <dcterms:modified xsi:type="dcterms:W3CDTF">2023-01-01T10:04:27Z</dcterms:modified>
</cp:coreProperties>
</file>